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'Лист2'!$A$1:$H$131</definedName>
  </definedNames>
  <calcPr fullCalcOnLoad="1"/>
</workbook>
</file>

<file path=xl/sharedStrings.xml><?xml version="1.0" encoding="utf-8"?>
<sst xmlns="http://schemas.openxmlformats.org/spreadsheetml/2006/main" count="491" uniqueCount="148">
  <si>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</si>
  <si>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</si>
  <si>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</si>
  <si>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</si>
  <si>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</si>
  <si>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</si>
  <si>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</si>
  <si>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</si>
  <si>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</si>
  <si>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</si>
  <si>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</si>
  <si>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</si>
  <si>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</si>
  <si>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</si>
  <si>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</si>
  <si>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</si>
  <si>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</si>
  <si>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</si>
  <si>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</si>
  <si>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</si>
  <si>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</si>
  <si>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</si>
  <si>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</si>
  <si>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</si>
  <si>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</si>
  <si>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</si>
  <si>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</si>
  <si>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</si>
  <si>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</si>
  <si>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</si>
  <si>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</si>
  <si>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</si>
  <si>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</si>
  <si>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</si>
  <si>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</si>
  <si>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</si>
  <si>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</si>
  <si>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</si>
  <si>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</si>
  <si>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</si>
  <si>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</si>
  <si>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</si>
  <si>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</si>
  <si>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</si>
  <si>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</si>
  <si>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</si>
  <si>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</si>
  <si>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</si>
  <si>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</si>
  <si>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</si>
  <si>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</si>
  <si>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</si>
  <si>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</si>
  <si>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</si>
  <si>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</si>
  <si>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</si>
  <si>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</si>
  <si>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</si>
  <si>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</si>
  <si>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</si>
  <si>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</si>
  <si>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</si>
  <si>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</si>
  <si>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</si>
  <si>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</si>
  <si>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</si>
  <si>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</si>
  <si>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</si>
  <si>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</si>
  <si>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</si>
  <si>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</si>
  <si>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</si>
  <si>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</si>
  <si>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</si>
  <si>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</si>
  <si>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</si>
  <si>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</si>
  <si>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</si>
  <si>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</si>
  <si>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</si>
  <si>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</si>
  <si>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</si>
  <si>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</si>
  <si>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</si>
  <si>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</si>
  <si>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</si>
  <si>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Содействие в развитие сельскохозяйственного производства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</si>
  <si>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</si>
  <si>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</si>
  <si>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</si>
  <si>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</si>
  <si>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</si>
  <si>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иные бюджетные ассигнования</t>
  </si>
  <si>
    <t>0210210059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</si>
  <si>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</si>
  <si>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</si>
  <si>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</si>
  <si>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</si>
  <si>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</si>
  <si>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</si>
  <si>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</si>
  <si>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</si>
  <si>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</si>
  <si>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</si>
  <si>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</si>
  <si>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</si>
  <si>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</si>
  <si>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</si>
  <si>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>01100S2440</t>
  </si>
  <si>
    <t xml:space="preserve">Муниципальная программа Калининского сельского поселения Калининского района "Развитие культуры"  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</si>
  <si>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 
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</si>
  <si>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
Капитальный ремонт  МУ Калининский дом культуры 
закупка товаров, работ и услуг для обеспечения государственных (муниципальных) нужд 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</si>
  <si>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</si>
  <si>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 закупка товаров, работ и услуг для обеспечения государственных (муниципальных) нужд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</si>
  <si>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</si>
  <si>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0200000000</t>
  </si>
  <si>
    <t>Расходы на обеспечение деятельности (оказание услуг) муниципального казенного учреждения «Централизованная бухгалтерия Калининского сельского поселения»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</si>
  <si>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</si>
  <si>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</si>
  <si>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 xml:space="preserve">Калининского района на 2021 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</si>
  <si>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 2021 год </t>
  </si>
  <si>
    <t>План на 2021 год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</si>
  <si>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</si>
  <si>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</si>
  <si>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>0610011018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</si>
  <si>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</si>
  <si>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благоустройство детских площадок</t>
  </si>
  <si>
    <t>0910162980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</si>
  <si>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</si>
  <si>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</si>
  <si>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Расходы на обеспечение деятельности (оказание услуг) Калининского муниципального казенного учреждения «Благоустройство»,расходы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</si>
  <si>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</si>
  <si>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Осуществление внутреннего финансового контроля</t>
  </si>
  <si>
    <t>5590032002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</si>
  <si>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</si>
  <si>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</si>
  <si>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04100S1007</t>
  </si>
  <si>
    <t xml:space="preserve">Муниципальная программа Калининского сельского поселения Калининского района "Развитие физической культуры и спорта» софинансирование средства поселения </t>
  </si>
  <si>
    <t>01100S2720</t>
  </si>
  <si>
    <t>Субсидии бюджетам сельских поселений на обеспечение комплексного развития сельских территорий (ремонт тротуаров)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</si>
  <si>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</si>
  <si>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08100S3140</t>
  </si>
  <si>
    <t xml:space="preserve"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</si>
  <si>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01100l5766</t>
  </si>
  <si>
    <t>01100l576F</t>
  </si>
  <si>
    <t xml:space="preserve">Субсидии бюджетам сельских поселений на обеспечение комплексного развития сельских территорий </t>
  </si>
  <si>
    <t xml:space="preserve">от  20.10.2021 г.  № </t>
  </si>
  <si>
    <t>Приложение № 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</si>
</sst>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rebuchet MS"/>
      <family val="2"/>
    </font>
    <font>
      <sz val="11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8"/>
      <name val="Arial Cyr"/>
      <family val="0"/>
    </font>
    <font>
      <sz val="11"/>
      <color indexed="28"/>
      <name val="Arial Cyr"/>
      <family val="0"/>
    </font>
    <font>
      <sz val="11"/>
      <color indexed="28"/>
      <name val="Arial"/>
      <family val="2"/>
    </font>
    <font>
      <sz val="11"/>
      <color indexed="6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7" tint="-0.4999699890613556"/>
      <name val="Arial Cyr"/>
      <family val="0"/>
    </font>
    <font>
      <sz val="11"/>
      <color theme="7" tint="-0.4999699890613556"/>
      <name val="Arial Cyr"/>
      <family val="0"/>
    </font>
    <font>
      <sz val="11"/>
      <color theme="7" tint="-0.4999699890613556"/>
      <name val="Arial"/>
      <family val="2"/>
    </font>
    <font>
      <sz val="11"/>
      <color theme="5" tint="-0.24997000396251678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top" wrapText="1"/>
    </xf>
    <xf numFmtId="49" fontId="10" fillId="33" borderId="10" xfId="0" applyNumberFormat="1" applyFont="1" applyFill="1" applyBorder="1" applyAlignment="1">
      <alignment horizontal="right"/>
    </xf>
    <xf numFmtId="192" fontId="9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92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54" applyFont="1" applyFill="1">
      <alignment/>
      <protection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192" fontId="54" fillId="33" borderId="0" xfId="0" applyNumberFormat="1" applyFont="1" applyFill="1" applyAlignment="1">
      <alignment/>
    </xf>
    <xf numFmtId="0" fontId="56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92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SheetLayoutView="95" workbookViewId="0" topLeftCell="A1">
      <selection activeCell="I1" sqref="I1:K16384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11.7109375" style="39" hidden="1" customWidth="1"/>
    <col min="10" max="11" width="9.140625" style="9" hidden="1" customWidth="1"/>
    <col min="12" max="16384" width="9.140625" style="9" customWidth="1"/>
  </cols>
  <sheetData>
    <row r="1" spans="2:10" s="21" customFormat="1" ht="15">
      <c r="B1" s="22"/>
      <c r="F1" s="23" t="s">
        <v>147</v>
      </c>
      <c r="I1" s="36"/>
      <c r="J1" s="46"/>
    </row>
    <row r="2" spans="2:10" s="21" customFormat="1" ht="15">
      <c r="B2" s="22"/>
      <c r="F2" s="23" t="s">
        <v>76</v>
      </c>
      <c r="I2" s="36"/>
      <c r="J2" s="46"/>
    </row>
    <row r="3" spans="2:10" s="21" customFormat="1" ht="15">
      <c r="B3" s="22"/>
      <c r="F3" s="23" t="s">
        <v>77</v>
      </c>
      <c r="I3" s="36"/>
      <c r="J3" s="46"/>
    </row>
    <row r="4" spans="2:10" s="21" customFormat="1" ht="15">
      <c r="B4" s="22"/>
      <c r="F4" s="23" t="s">
        <v>78</v>
      </c>
      <c r="I4" s="36"/>
      <c r="J4" s="46"/>
    </row>
    <row r="5" spans="2:10" s="21" customFormat="1" ht="15">
      <c r="B5" s="22"/>
      <c r="F5" s="23" t="s">
        <v>146</v>
      </c>
      <c r="I5" s="36"/>
      <c r="J5" s="46"/>
    </row>
    <row r="6" spans="2:9" s="7" customFormat="1" ht="15" customHeight="1">
      <c r="B6" s="11"/>
      <c r="C6" s="12"/>
      <c r="F6" s="13" t="s">
        <v>0</v>
      </c>
      <c r="I6" s="37"/>
    </row>
    <row r="7" spans="2:9" s="8" customFormat="1" ht="13.5">
      <c r="B7" s="14"/>
      <c r="F7" s="15" t="s">
        <v>28</v>
      </c>
      <c r="H7" s="16"/>
      <c r="I7" s="38"/>
    </row>
    <row r="8" spans="2:9" s="8" customFormat="1" ht="13.5">
      <c r="B8" s="14"/>
      <c r="F8" s="15" t="s">
        <v>29</v>
      </c>
      <c r="H8" s="16"/>
      <c r="I8" s="38"/>
    </row>
    <row r="9" spans="2:9" s="8" customFormat="1" ht="13.5">
      <c r="B9" s="14"/>
      <c r="F9" s="15" t="s">
        <v>30</v>
      </c>
      <c r="H9" s="16"/>
      <c r="I9" s="38"/>
    </row>
    <row r="10" spans="6:9" s="8" customFormat="1" ht="13.5">
      <c r="F10" s="15" t="s">
        <v>119</v>
      </c>
      <c r="H10" s="16"/>
      <c r="I10" s="38"/>
    </row>
    <row r="11" ht="1.5" customHeight="1"/>
    <row r="12" ht="24.75" customHeight="1" hidden="1"/>
    <row r="13" spans="2:7" ht="42" customHeight="1">
      <c r="B13" s="48" t="s">
        <v>120</v>
      </c>
      <c r="C13" s="49"/>
      <c r="D13" s="49"/>
      <c r="E13" s="49"/>
      <c r="F13" s="49"/>
      <c r="G13" s="49"/>
    </row>
    <row r="14" spans="3:8" ht="12.75" customHeight="1">
      <c r="C14" s="18"/>
      <c r="D14" s="18"/>
      <c r="F14" s="13"/>
      <c r="G14" s="18"/>
      <c r="H14" s="18" t="s">
        <v>1</v>
      </c>
    </row>
    <row r="15" ht="2.25" customHeight="1"/>
    <row r="16" spans="1:8" ht="44.25" customHeight="1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121</v>
      </c>
    </row>
    <row r="17" spans="1:10" s="5" customFormat="1" ht="49.5" customHeight="1">
      <c r="A17" s="26">
        <v>1</v>
      </c>
      <c r="B17" s="27" t="s">
        <v>61</v>
      </c>
      <c r="C17" s="26"/>
      <c r="D17" s="28" t="s">
        <v>15</v>
      </c>
      <c r="E17" s="28" t="s">
        <v>18</v>
      </c>
      <c r="F17" s="28"/>
      <c r="G17" s="26"/>
      <c r="H17" s="29">
        <f>H18+H20+H22+H24+H28+H26</f>
        <v>31078.5</v>
      </c>
      <c r="I17" s="40"/>
      <c r="J17" s="25"/>
    </row>
    <row r="18" spans="1:9" s="5" customFormat="1" ht="46.5" customHeight="1">
      <c r="A18" s="30"/>
      <c r="B18" s="1" t="s">
        <v>61</v>
      </c>
      <c r="C18" s="2">
        <v>992</v>
      </c>
      <c r="D18" s="2" t="s">
        <v>15</v>
      </c>
      <c r="E18" s="2" t="s">
        <v>18</v>
      </c>
      <c r="F18" s="2" t="s">
        <v>62</v>
      </c>
      <c r="G18" s="2"/>
      <c r="H18" s="3">
        <f>H19</f>
        <v>14105.300000000001</v>
      </c>
      <c r="I18" s="40"/>
    </row>
    <row r="19" spans="1:10" s="5" customFormat="1" ht="27">
      <c r="A19" s="30"/>
      <c r="B19" s="1" t="s">
        <v>107</v>
      </c>
      <c r="C19" s="2">
        <v>992</v>
      </c>
      <c r="D19" s="2" t="s">
        <v>15</v>
      </c>
      <c r="E19" s="2" t="s">
        <v>18</v>
      </c>
      <c r="F19" s="2" t="s">
        <v>62</v>
      </c>
      <c r="G19" s="2" t="s">
        <v>36</v>
      </c>
      <c r="H19" s="3">
        <f>6000+2000-467.9+3500+2500+573.2</f>
        <v>14105.300000000001</v>
      </c>
      <c r="I19" s="40"/>
      <c r="J19" s="25"/>
    </row>
    <row r="20" spans="1:9" s="5" customFormat="1" ht="54.75">
      <c r="A20" s="30"/>
      <c r="B20" s="1" t="s">
        <v>122</v>
      </c>
      <c r="C20" s="2">
        <v>992</v>
      </c>
      <c r="D20" s="2" t="s">
        <v>15</v>
      </c>
      <c r="E20" s="2" t="s">
        <v>18</v>
      </c>
      <c r="F20" s="2" t="s">
        <v>123</v>
      </c>
      <c r="G20" s="2"/>
      <c r="H20" s="3">
        <f>H21</f>
        <v>1328.8</v>
      </c>
      <c r="I20" s="40"/>
    </row>
    <row r="21" spans="1:9" s="5" customFormat="1" ht="27">
      <c r="A21" s="30"/>
      <c r="B21" s="1" t="s">
        <v>107</v>
      </c>
      <c r="C21" s="2">
        <v>992</v>
      </c>
      <c r="D21" s="2" t="s">
        <v>15</v>
      </c>
      <c r="E21" s="2" t="s">
        <v>18</v>
      </c>
      <c r="F21" s="2" t="s">
        <v>123</v>
      </c>
      <c r="G21" s="2" t="s">
        <v>36</v>
      </c>
      <c r="H21" s="3">
        <f>699.8+629</f>
        <v>1328.8</v>
      </c>
      <c r="I21" s="40"/>
    </row>
    <row r="22" spans="1:13" s="5" customFormat="1" ht="69">
      <c r="A22" s="30"/>
      <c r="B22" s="1" t="s">
        <v>142</v>
      </c>
      <c r="C22" s="2">
        <v>992</v>
      </c>
      <c r="D22" s="2" t="s">
        <v>15</v>
      </c>
      <c r="E22" s="2" t="s">
        <v>18</v>
      </c>
      <c r="F22" s="2" t="s">
        <v>108</v>
      </c>
      <c r="G22" s="2"/>
      <c r="H22" s="3">
        <f>H23</f>
        <v>11695.4</v>
      </c>
      <c r="I22" s="40"/>
      <c r="M22" s="44"/>
    </row>
    <row r="23" spans="1:13" s="5" customFormat="1" ht="27">
      <c r="A23" s="30"/>
      <c r="B23" s="1" t="s">
        <v>107</v>
      </c>
      <c r="C23" s="2">
        <v>992</v>
      </c>
      <c r="D23" s="2" t="s">
        <v>15</v>
      </c>
      <c r="E23" s="2" t="s">
        <v>18</v>
      </c>
      <c r="F23" s="2" t="s">
        <v>108</v>
      </c>
      <c r="G23" s="2" t="s">
        <v>36</v>
      </c>
      <c r="H23" s="3">
        <f>467.9+11227.5</f>
        <v>11695.4</v>
      </c>
      <c r="I23" s="40"/>
      <c r="M23" s="45"/>
    </row>
    <row r="24" spans="1:9" s="5" customFormat="1" ht="27">
      <c r="A24" s="30"/>
      <c r="B24" s="1" t="s">
        <v>139</v>
      </c>
      <c r="C24" s="2">
        <v>992</v>
      </c>
      <c r="D24" s="2" t="s">
        <v>15</v>
      </c>
      <c r="E24" s="2" t="s">
        <v>18</v>
      </c>
      <c r="F24" s="2" t="s">
        <v>143</v>
      </c>
      <c r="G24" s="2"/>
      <c r="H24" s="3">
        <f>H25</f>
        <v>916.2</v>
      </c>
      <c r="I24" s="40"/>
    </row>
    <row r="25" spans="1:9" s="5" customFormat="1" ht="27">
      <c r="A25" s="30"/>
      <c r="B25" s="1" t="s">
        <v>107</v>
      </c>
      <c r="C25" s="2">
        <v>992</v>
      </c>
      <c r="D25" s="2" t="s">
        <v>15</v>
      </c>
      <c r="E25" s="2" t="s">
        <v>18</v>
      </c>
      <c r="F25" s="2" t="s">
        <v>143</v>
      </c>
      <c r="G25" s="2" t="s">
        <v>36</v>
      </c>
      <c r="H25" s="3">
        <f>1042.9-126.7</f>
        <v>916.2</v>
      </c>
      <c r="I25" s="40"/>
    </row>
    <row r="26" spans="1:9" s="5" customFormat="1" ht="27">
      <c r="A26" s="30"/>
      <c r="B26" s="1" t="s">
        <v>145</v>
      </c>
      <c r="C26" s="2">
        <v>992</v>
      </c>
      <c r="D26" s="2" t="s">
        <v>15</v>
      </c>
      <c r="E26" s="2" t="s">
        <v>18</v>
      </c>
      <c r="F26" s="2" t="s">
        <v>144</v>
      </c>
      <c r="G26" s="2"/>
      <c r="H26" s="3">
        <f>H27</f>
        <v>1430.6</v>
      </c>
      <c r="I26" s="40"/>
    </row>
    <row r="27" spans="1:9" s="5" customFormat="1" ht="27">
      <c r="A27" s="30"/>
      <c r="B27" s="1" t="s">
        <v>107</v>
      </c>
      <c r="C27" s="2">
        <v>992</v>
      </c>
      <c r="D27" s="2" t="s">
        <v>15</v>
      </c>
      <c r="E27" s="2" t="s">
        <v>18</v>
      </c>
      <c r="F27" s="2" t="s">
        <v>144</v>
      </c>
      <c r="G27" s="2" t="s">
        <v>36</v>
      </c>
      <c r="H27" s="3">
        <v>1430.6</v>
      </c>
      <c r="I27" s="40"/>
    </row>
    <row r="28" spans="1:9" s="5" customFormat="1" ht="27">
      <c r="A28" s="30"/>
      <c r="B28" s="1" t="s">
        <v>139</v>
      </c>
      <c r="C28" s="2">
        <v>992</v>
      </c>
      <c r="D28" s="2" t="s">
        <v>15</v>
      </c>
      <c r="E28" s="2" t="s">
        <v>18</v>
      </c>
      <c r="F28" s="2" t="s">
        <v>138</v>
      </c>
      <c r="G28" s="2"/>
      <c r="H28" s="3">
        <f>H29</f>
        <v>1602.2</v>
      </c>
      <c r="I28" s="40"/>
    </row>
    <row r="29" spans="1:9" s="5" customFormat="1" ht="27">
      <c r="A29" s="30"/>
      <c r="B29" s="1" t="s">
        <v>107</v>
      </c>
      <c r="C29" s="2">
        <v>992</v>
      </c>
      <c r="D29" s="2" t="s">
        <v>15</v>
      </c>
      <c r="E29" s="2" t="s">
        <v>18</v>
      </c>
      <c r="F29" s="2" t="s">
        <v>138</v>
      </c>
      <c r="G29" s="2" t="s">
        <v>36</v>
      </c>
      <c r="H29" s="3">
        <f>1750.3-148.1</f>
        <v>1602.2</v>
      </c>
      <c r="I29" s="40"/>
    </row>
    <row r="30" spans="1:9" s="5" customFormat="1" ht="35.25" customHeight="1">
      <c r="A30" s="31">
        <v>2</v>
      </c>
      <c r="B30" s="32" t="s">
        <v>109</v>
      </c>
      <c r="C30" s="28"/>
      <c r="D30" s="28" t="s">
        <v>24</v>
      </c>
      <c r="E30" s="28" t="s">
        <v>11</v>
      </c>
      <c r="F30" s="28" t="s">
        <v>115</v>
      </c>
      <c r="G30" s="28"/>
      <c r="H30" s="33">
        <f>H31+H35+H37+H41+H43+H45+H47</f>
        <v>27728</v>
      </c>
      <c r="I30" s="40"/>
    </row>
    <row r="31" spans="1:9" s="5" customFormat="1" ht="54.75">
      <c r="A31" s="30"/>
      <c r="B31" s="6" t="s">
        <v>100</v>
      </c>
      <c r="C31" s="2">
        <v>992</v>
      </c>
      <c r="D31" s="2" t="s">
        <v>24</v>
      </c>
      <c r="E31" s="2" t="s">
        <v>11</v>
      </c>
      <c r="F31" s="2" t="s">
        <v>70</v>
      </c>
      <c r="G31" s="2"/>
      <c r="H31" s="3">
        <f>H32+H33+H34</f>
        <v>14930</v>
      </c>
      <c r="I31" s="40"/>
    </row>
    <row r="32" spans="1:9" s="5" customFormat="1" ht="96">
      <c r="A32" s="30"/>
      <c r="B32" s="6" t="s">
        <v>91</v>
      </c>
      <c r="C32" s="2">
        <v>992</v>
      </c>
      <c r="D32" s="2" t="s">
        <v>24</v>
      </c>
      <c r="E32" s="2" t="s">
        <v>11</v>
      </c>
      <c r="F32" s="2" t="s">
        <v>70</v>
      </c>
      <c r="G32" s="2" t="s">
        <v>35</v>
      </c>
      <c r="H32" s="3">
        <f>10743.5-10</f>
        <v>10733.5</v>
      </c>
      <c r="I32" s="40"/>
    </row>
    <row r="33" spans="1:9" s="5" customFormat="1" ht="82.5">
      <c r="A33" s="30"/>
      <c r="B33" s="6" t="s">
        <v>110</v>
      </c>
      <c r="C33" s="2">
        <v>992</v>
      </c>
      <c r="D33" s="2" t="s">
        <v>24</v>
      </c>
      <c r="E33" s="2" t="s">
        <v>11</v>
      </c>
      <c r="F33" s="2" t="s">
        <v>70</v>
      </c>
      <c r="G33" s="2" t="s">
        <v>36</v>
      </c>
      <c r="H33" s="3">
        <v>4055.6</v>
      </c>
      <c r="I33" s="40"/>
    </row>
    <row r="34" spans="1:9" s="5" customFormat="1" ht="67.5" customHeight="1">
      <c r="A34" s="30"/>
      <c r="B34" s="6" t="s">
        <v>92</v>
      </c>
      <c r="C34" s="2">
        <v>992</v>
      </c>
      <c r="D34" s="2" t="s">
        <v>24</v>
      </c>
      <c r="E34" s="2" t="s">
        <v>11</v>
      </c>
      <c r="F34" s="2" t="s">
        <v>70</v>
      </c>
      <c r="G34" s="2" t="s">
        <v>38</v>
      </c>
      <c r="H34" s="3">
        <v>140.9</v>
      </c>
      <c r="I34" s="40"/>
    </row>
    <row r="35" spans="1:9" s="5" customFormat="1" ht="41.25" hidden="1">
      <c r="A35" s="30"/>
      <c r="B35" s="6" t="s">
        <v>101</v>
      </c>
      <c r="C35" s="2"/>
      <c r="D35" s="2" t="s">
        <v>24</v>
      </c>
      <c r="E35" s="2" t="s">
        <v>11</v>
      </c>
      <c r="F35" s="2" t="s">
        <v>93</v>
      </c>
      <c r="G35" s="2"/>
      <c r="H35" s="3">
        <f>H36</f>
        <v>0</v>
      </c>
      <c r="I35" s="40"/>
    </row>
    <row r="36" spans="1:9" s="5" customFormat="1" ht="69" hidden="1">
      <c r="A36" s="30"/>
      <c r="B36" s="6" t="s">
        <v>111</v>
      </c>
      <c r="C36" s="2">
        <v>992</v>
      </c>
      <c r="D36" s="2" t="s">
        <v>24</v>
      </c>
      <c r="E36" s="2" t="s">
        <v>11</v>
      </c>
      <c r="F36" s="2" t="s">
        <v>93</v>
      </c>
      <c r="G36" s="2" t="s">
        <v>36</v>
      </c>
      <c r="H36" s="3">
        <f>1000-582-418</f>
        <v>0</v>
      </c>
      <c r="I36" s="40"/>
    </row>
    <row r="37" spans="1:9" s="5" customFormat="1" ht="54.75">
      <c r="A37" s="30"/>
      <c r="B37" s="6" t="s">
        <v>102</v>
      </c>
      <c r="C37" s="2">
        <v>992</v>
      </c>
      <c r="D37" s="2" t="s">
        <v>24</v>
      </c>
      <c r="E37" s="2" t="s">
        <v>11</v>
      </c>
      <c r="F37" s="2" t="s">
        <v>71</v>
      </c>
      <c r="G37" s="2"/>
      <c r="H37" s="3">
        <f>H38+H39+H40</f>
        <v>5748</v>
      </c>
      <c r="I37" s="40"/>
    </row>
    <row r="38" spans="1:9" s="5" customFormat="1" ht="105" customHeight="1">
      <c r="A38" s="30"/>
      <c r="B38" s="6" t="s">
        <v>94</v>
      </c>
      <c r="C38" s="2">
        <v>992</v>
      </c>
      <c r="D38" s="2" t="s">
        <v>24</v>
      </c>
      <c r="E38" s="2" t="s">
        <v>11</v>
      </c>
      <c r="F38" s="2" t="s">
        <v>71</v>
      </c>
      <c r="G38" s="2" t="s">
        <v>35</v>
      </c>
      <c r="H38" s="3">
        <f>4264.4+40+20</f>
        <v>4324.4</v>
      </c>
      <c r="I38" s="40"/>
    </row>
    <row r="39" spans="1:9" s="5" customFormat="1" ht="75" customHeight="1">
      <c r="A39" s="30"/>
      <c r="B39" s="6" t="s">
        <v>112</v>
      </c>
      <c r="C39" s="2">
        <v>992</v>
      </c>
      <c r="D39" s="2" t="s">
        <v>24</v>
      </c>
      <c r="E39" s="2" t="s">
        <v>11</v>
      </c>
      <c r="F39" s="2" t="s">
        <v>71</v>
      </c>
      <c r="G39" s="2" t="s">
        <v>36</v>
      </c>
      <c r="H39" s="3">
        <f>895.6+130+100+278</f>
        <v>1403.6</v>
      </c>
      <c r="I39" s="40"/>
    </row>
    <row r="40" spans="1:9" s="5" customFormat="1" ht="65.25" customHeight="1">
      <c r="A40" s="30"/>
      <c r="B40" s="1" t="s">
        <v>95</v>
      </c>
      <c r="C40" s="2">
        <v>992</v>
      </c>
      <c r="D40" s="2" t="s">
        <v>24</v>
      </c>
      <c r="E40" s="2" t="s">
        <v>11</v>
      </c>
      <c r="F40" s="2" t="s">
        <v>71</v>
      </c>
      <c r="G40" s="2" t="s">
        <v>38</v>
      </c>
      <c r="H40" s="3">
        <f>40-20</f>
        <v>20</v>
      </c>
      <c r="I40" s="40"/>
    </row>
    <row r="41" spans="1:9" s="5" customFormat="1" ht="51.75" customHeight="1">
      <c r="A41" s="30"/>
      <c r="B41" s="6" t="s">
        <v>103</v>
      </c>
      <c r="C41" s="2"/>
      <c r="D41" s="2" t="s">
        <v>24</v>
      </c>
      <c r="E41" s="2" t="s">
        <v>11</v>
      </c>
      <c r="F41" s="2" t="s">
        <v>96</v>
      </c>
      <c r="G41" s="2"/>
      <c r="H41" s="3">
        <f>H42</f>
        <v>20</v>
      </c>
      <c r="I41" s="40"/>
    </row>
    <row r="42" spans="1:9" s="5" customFormat="1" ht="69">
      <c r="A42" s="30"/>
      <c r="B42" s="6" t="s">
        <v>113</v>
      </c>
      <c r="C42" s="2"/>
      <c r="D42" s="2" t="s">
        <v>24</v>
      </c>
      <c r="E42" s="2" t="s">
        <v>11</v>
      </c>
      <c r="F42" s="2" t="s">
        <v>96</v>
      </c>
      <c r="G42" s="2" t="s">
        <v>36</v>
      </c>
      <c r="H42" s="3">
        <v>20</v>
      </c>
      <c r="I42" s="40"/>
    </row>
    <row r="43" spans="1:9" s="5" customFormat="1" ht="41.25">
      <c r="A43" s="30"/>
      <c r="B43" s="6" t="s">
        <v>106</v>
      </c>
      <c r="C43" s="2">
        <v>992</v>
      </c>
      <c r="D43" s="2" t="s">
        <v>24</v>
      </c>
      <c r="E43" s="2" t="s">
        <v>11</v>
      </c>
      <c r="F43" s="2" t="s">
        <v>72</v>
      </c>
      <c r="G43" s="2"/>
      <c r="H43" s="3">
        <f>H44</f>
        <v>4974</v>
      </c>
      <c r="I43" s="40"/>
    </row>
    <row r="44" spans="1:9" s="5" customFormat="1" ht="27">
      <c r="A44" s="30"/>
      <c r="B44" s="6" t="s">
        <v>48</v>
      </c>
      <c r="C44" s="2">
        <v>992</v>
      </c>
      <c r="D44" s="2" t="s">
        <v>24</v>
      </c>
      <c r="E44" s="2" t="s">
        <v>11</v>
      </c>
      <c r="F44" s="2" t="s">
        <v>72</v>
      </c>
      <c r="G44" s="2" t="s">
        <v>43</v>
      </c>
      <c r="H44" s="3">
        <f>3920+302+482+100+170</f>
        <v>4974</v>
      </c>
      <c r="I44" s="40">
        <v>170</v>
      </c>
    </row>
    <row r="45" spans="1:9" s="5" customFormat="1" ht="41.25">
      <c r="A45" s="30"/>
      <c r="B45" s="6" t="s">
        <v>104</v>
      </c>
      <c r="C45" s="2">
        <v>992</v>
      </c>
      <c r="D45" s="2" t="s">
        <v>24</v>
      </c>
      <c r="E45" s="2" t="s">
        <v>11</v>
      </c>
      <c r="F45" s="2" t="s">
        <v>73</v>
      </c>
      <c r="G45" s="2"/>
      <c r="H45" s="3">
        <f>H46</f>
        <v>700</v>
      </c>
      <c r="I45" s="40"/>
    </row>
    <row r="46" spans="1:9" s="5" customFormat="1" ht="27">
      <c r="A46" s="30"/>
      <c r="B46" s="6" t="s">
        <v>107</v>
      </c>
      <c r="C46" s="2">
        <v>992</v>
      </c>
      <c r="D46" s="2" t="s">
        <v>24</v>
      </c>
      <c r="E46" s="2" t="s">
        <v>11</v>
      </c>
      <c r="F46" s="2" t="s">
        <v>73</v>
      </c>
      <c r="G46" s="2" t="s">
        <v>36</v>
      </c>
      <c r="H46" s="3">
        <v>700</v>
      </c>
      <c r="I46" s="40"/>
    </row>
    <row r="47" spans="1:9" s="5" customFormat="1" ht="66.75" customHeight="1">
      <c r="A47" s="30"/>
      <c r="B47" s="1" t="s">
        <v>105</v>
      </c>
      <c r="C47" s="2">
        <v>992</v>
      </c>
      <c r="D47" s="2" t="s">
        <v>24</v>
      </c>
      <c r="E47" s="2" t="s">
        <v>15</v>
      </c>
      <c r="F47" s="2" t="s">
        <v>74</v>
      </c>
      <c r="G47" s="2"/>
      <c r="H47" s="3">
        <f>H48</f>
        <v>1356</v>
      </c>
      <c r="I47" s="40"/>
    </row>
    <row r="48" spans="1:9" s="5" customFormat="1" ht="27">
      <c r="A48" s="30"/>
      <c r="B48" s="6" t="s">
        <v>107</v>
      </c>
      <c r="C48" s="2">
        <v>992</v>
      </c>
      <c r="D48" s="2" t="s">
        <v>24</v>
      </c>
      <c r="E48" s="2" t="s">
        <v>15</v>
      </c>
      <c r="F48" s="2" t="s">
        <v>74</v>
      </c>
      <c r="G48" s="2" t="s">
        <v>36</v>
      </c>
      <c r="H48" s="3">
        <f>1100+256</f>
        <v>1356</v>
      </c>
      <c r="I48" s="40"/>
    </row>
    <row r="49" spans="1:9" s="5" customFormat="1" ht="33.75" customHeight="1">
      <c r="A49" s="31">
        <v>3</v>
      </c>
      <c r="B49" s="27" t="s">
        <v>90</v>
      </c>
      <c r="C49" s="28"/>
      <c r="D49" s="28" t="s">
        <v>16</v>
      </c>
      <c r="E49" s="28" t="s">
        <v>16</v>
      </c>
      <c r="F49" s="28"/>
      <c r="G49" s="28"/>
      <c r="H49" s="33">
        <f>H50</f>
        <v>20</v>
      </c>
      <c r="I49" s="40"/>
    </row>
    <row r="50" spans="1:9" s="5" customFormat="1" ht="27">
      <c r="A50" s="30"/>
      <c r="B50" s="1" t="s">
        <v>90</v>
      </c>
      <c r="C50" s="2">
        <v>992</v>
      </c>
      <c r="D50" s="2" t="s">
        <v>16</v>
      </c>
      <c r="E50" s="2" t="s">
        <v>16</v>
      </c>
      <c r="F50" s="2" t="s">
        <v>79</v>
      </c>
      <c r="G50" s="2"/>
      <c r="H50" s="3">
        <f>H51</f>
        <v>20</v>
      </c>
      <c r="I50" s="40">
        <v>-30</v>
      </c>
    </row>
    <row r="51" spans="1:9" s="5" customFormat="1" ht="27">
      <c r="A51" s="30"/>
      <c r="B51" s="1" t="s">
        <v>107</v>
      </c>
      <c r="C51" s="2">
        <v>992</v>
      </c>
      <c r="D51" s="2" t="s">
        <v>16</v>
      </c>
      <c r="E51" s="2" t="s">
        <v>16</v>
      </c>
      <c r="F51" s="2" t="s">
        <v>79</v>
      </c>
      <c r="G51" s="2" t="s">
        <v>36</v>
      </c>
      <c r="H51" s="3">
        <f>170-120-30</f>
        <v>20</v>
      </c>
      <c r="I51" s="40"/>
    </row>
    <row r="52" spans="1:10" s="5" customFormat="1" ht="36" customHeight="1">
      <c r="A52" s="31">
        <v>4</v>
      </c>
      <c r="B52" s="27" t="s">
        <v>98</v>
      </c>
      <c r="C52" s="28"/>
      <c r="D52" s="28" t="s">
        <v>17</v>
      </c>
      <c r="E52" s="28" t="s">
        <v>14</v>
      </c>
      <c r="F52" s="28"/>
      <c r="G52" s="28"/>
      <c r="H52" s="33">
        <f>H53+H57</f>
        <v>2128</v>
      </c>
      <c r="I52" s="40"/>
      <c r="J52" s="25"/>
    </row>
    <row r="53" spans="1:10" s="5" customFormat="1" ht="27">
      <c r="A53" s="30"/>
      <c r="B53" s="1" t="s">
        <v>98</v>
      </c>
      <c r="C53" s="2">
        <v>992</v>
      </c>
      <c r="D53" s="2" t="s">
        <v>17</v>
      </c>
      <c r="E53" s="2" t="s">
        <v>14</v>
      </c>
      <c r="F53" s="2" t="s">
        <v>75</v>
      </c>
      <c r="G53" s="2"/>
      <c r="H53" s="3">
        <f>H54+H55+H56</f>
        <v>2128</v>
      </c>
      <c r="I53" s="40"/>
      <c r="J53" s="25"/>
    </row>
    <row r="54" spans="1:10" s="5" customFormat="1" ht="54.75">
      <c r="A54" s="30"/>
      <c r="B54" s="1" t="s">
        <v>34</v>
      </c>
      <c r="C54" s="2"/>
      <c r="D54" s="2"/>
      <c r="E54" s="2"/>
      <c r="F54" s="2" t="s">
        <v>75</v>
      </c>
      <c r="G54" s="2" t="s">
        <v>35</v>
      </c>
      <c r="H54" s="3">
        <f>928-10</f>
        <v>918</v>
      </c>
      <c r="I54" s="40"/>
      <c r="J54" s="25"/>
    </row>
    <row r="55" spans="1:10" s="5" customFormat="1" ht="27">
      <c r="A55" s="30"/>
      <c r="B55" s="1" t="s">
        <v>107</v>
      </c>
      <c r="C55" s="2"/>
      <c r="D55" s="2"/>
      <c r="E55" s="2"/>
      <c r="F55" s="2" t="s">
        <v>75</v>
      </c>
      <c r="G55" s="2" t="s">
        <v>36</v>
      </c>
      <c r="H55" s="3">
        <f>300+300+210+380</f>
        <v>1190</v>
      </c>
      <c r="I55" s="40">
        <v>380</v>
      </c>
      <c r="J55" s="25"/>
    </row>
    <row r="56" spans="1:9" s="5" customFormat="1" ht="23.25" customHeight="1">
      <c r="A56" s="30"/>
      <c r="B56" s="1" t="s">
        <v>37</v>
      </c>
      <c r="C56" s="2">
        <v>992</v>
      </c>
      <c r="D56" s="2" t="s">
        <v>17</v>
      </c>
      <c r="E56" s="2" t="s">
        <v>14</v>
      </c>
      <c r="F56" s="2" t="s">
        <v>75</v>
      </c>
      <c r="G56" s="2" t="s">
        <v>38</v>
      </c>
      <c r="H56" s="3">
        <v>20</v>
      </c>
      <c r="I56" s="40"/>
    </row>
    <row r="57" spans="1:9" ht="48.75" customHeight="1" hidden="1">
      <c r="A57" s="30"/>
      <c r="B57" s="1" t="s">
        <v>137</v>
      </c>
      <c r="C57" s="2"/>
      <c r="D57" s="2"/>
      <c r="E57" s="2"/>
      <c r="F57" s="2" t="s">
        <v>136</v>
      </c>
      <c r="G57" s="2"/>
      <c r="H57" s="3">
        <f>H58</f>
        <v>0</v>
      </c>
      <c r="I57" s="41"/>
    </row>
    <row r="58" spans="1:10" ht="27" hidden="1">
      <c r="A58" s="30"/>
      <c r="B58" s="6" t="s">
        <v>107</v>
      </c>
      <c r="C58" s="2"/>
      <c r="D58" s="2"/>
      <c r="E58" s="2"/>
      <c r="F58" s="2" t="s">
        <v>136</v>
      </c>
      <c r="G58" s="2" t="s">
        <v>36</v>
      </c>
      <c r="H58" s="3">
        <v>0</v>
      </c>
      <c r="I58" s="41"/>
      <c r="J58" s="47"/>
    </row>
    <row r="59" spans="1:9" s="5" customFormat="1" ht="54.75">
      <c r="A59" s="31">
        <v>5</v>
      </c>
      <c r="B59" s="27" t="s">
        <v>85</v>
      </c>
      <c r="C59" s="28"/>
      <c r="D59" s="28" t="s">
        <v>11</v>
      </c>
      <c r="E59" s="28" t="s">
        <v>13</v>
      </c>
      <c r="F59" s="28"/>
      <c r="G59" s="28"/>
      <c r="H59" s="33">
        <f>H60+H64</f>
        <v>5740</v>
      </c>
      <c r="I59" s="40"/>
    </row>
    <row r="60" spans="1:9" s="5" customFormat="1" ht="63" customHeight="1">
      <c r="A60" s="30"/>
      <c r="B60" s="1" t="s">
        <v>85</v>
      </c>
      <c r="C60" s="2">
        <v>992</v>
      </c>
      <c r="D60" s="2" t="s">
        <v>11</v>
      </c>
      <c r="E60" s="2" t="s">
        <v>32</v>
      </c>
      <c r="F60" s="2" t="s">
        <v>58</v>
      </c>
      <c r="G60" s="2"/>
      <c r="H60" s="3">
        <f>H61+H62+H63</f>
        <v>3690</v>
      </c>
      <c r="I60" s="40"/>
    </row>
    <row r="61" spans="1:9" s="5" customFormat="1" ht="54.75" hidden="1">
      <c r="A61" s="30"/>
      <c r="B61" s="1" t="s">
        <v>34</v>
      </c>
      <c r="C61" s="2">
        <v>992</v>
      </c>
      <c r="D61" s="2" t="s">
        <v>11</v>
      </c>
      <c r="E61" s="2" t="s">
        <v>32</v>
      </c>
      <c r="F61" s="2" t="s">
        <v>58</v>
      </c>
      <c r="G61" s="2" t="s">
        <v>35</v>
      </c>
      <c r="H61" s="3">
        <v>0</v>
      </c>
      <c r="I61" s="40"/>
    </row>
    <row r="62" spans="1:9" s="5" customFormat="1" ht="27">
      <c r="A62" s="30"/>
      <c r="B62" s="1" t="s">
        <v>107</v>
      </c>
      <c r="C62" s="2">
        <v>992</v>
      </c>
      <c r="D62" s="2" t="s">
        <v>11</v>
      </c>
      <c r="E62" s="2" t="s">
        <v>32</v>
      </c>
      <c r="F62" s="2" t="s">
        <v>58</v>
      </c>
      <c r="G62" s="2" t="s">
        <v>36</v>
      </c>
      <c r="H62" s="3">
        <f>3000-230.5-338.8+1000-100-169.5+150+90</f>
        <v>3401.2</v>
      </c>
      <c r="I62" s="40">
        <v>90</v>
      </c>
    </row>
    <row r="63" spans="1:9" s="5" customFormat="1" ht="13.5">
      <c r="A63" s="30"/>
      <c r="B63" s="1" t="s">
        <v>37</v>
      </c>
      <c r="C63" s="2">
        <v>992</v>
      </c>
      <c r="D63" s="2" t="s">
        <v>11</v>
      </c>
      <c r="E63" s="2" t="s">
        <v>32</v>
      </c>
      <c r="F63" s="2" t="s">
        <v>58</v>
      </c>
      <c r="G63" s="2" t="s">
        <v>38</v>
      </c>
      <c r="H63" s="3">
        <f>438.8-150</f>
        <v>288.8</v>
      </c>
      <c r="I63" s="40"/>
    </row>
    <row r="64" spans="1:9" s="5" customFormat="1" ht="54.75">
      <c r="A64" s="30"/>
      <c r="B64" s="1" t="s">
        <v>117</v>
      </c>
      <c r="C64" s="2"/>
      <c r="D64" s="2"/>
      <c r="E64" s="2"/>
      <c r="F64" s="2" t="s">
        <v>118</v>
      </c>
      <c r="G64" s="2"/>
      <c r="H64" s="3">
        <f>H65+H66+H67</f>
        <v>2050</v>
      </c>
      <c r="I64" s="40"/>
    </row>
    <row r="65" spans="1:9" s="5" customFormat="1" ht="95.25" customHeight="1">
      <c r="A65" s="30"/>
      <c r="B65" s="1" t="s">
        <v>116</v>
      </c>
      <c r="C65" s="2"/>
      <c r="D65" s="2"/>
      <c r="E65" s="2"/>
      <c r="F65" s="2" t="s">
        <v>118</v>
      </c>
      <c r="G65" s="2" t="s">
        <v>35</v>
      </c>
      <c r="H65" s="3">
        <f>1540+330</f>
        <v>1870</v>
      </c>
      <c r="I65" s="40"/>
    </row>
    <row r="66" spans="1:9" s="5" customFormat="1" ht="33.75" customHeight="1">
      <c r="A66" s="30"/>
      <c r="B66" s="1" t="s">
        <v>107</v>
      </c>
      <c r="C66" s="2">
        <v>992</v>
      </c>
      <c r="D66" s="2" t="s">
        <v>11</v>
      </c>
      <c r="E66" s="2" t="s">
        <v>32</v>
      </c>
      <c r="F66" s="2" t="s">
        <v>118</v>
      </c>
      <c r="G66" s="2" t="s">
        <v>36</v>
      </c>
      <c r="H66" s="3">
        <f>170+70-80</f>
        <v>160</v>
      </c>
      <c r="I66" s="40">
        <v>-80</v>
      </c>
    </row>
    <row r="67" spans="1:9" s="5" customFormat="1" ht="13.5">
      <c r="A67" s="30"/>
      <c r="B67" s="1" t="s">
        <v>37</v>
      </c>
      <c r="C67" s="2">
        <v>992</v>
      </c>
      <c r="D67" s="2" t="s">
        <v>11</v>
      </c>
      <c r="E67" s="2" t="s">
        <v>32</v>
      </c>
      <c r="F67" s="2" t="s">
        <v>118</v>
      </c>
      <c r="G67" s="2" t="s">
        <v>38</v>
      </c>
      <c r="H67" s="3">
        <v>20</v>
      </c>
      <c r="I67" s="40"/>
    </row>
    <row r="68" spans="1:9" s="5" customFormat="1" ht="54.75">
      <c r="A68" s="31">
        <v>6</v>
      </c>
      <c r="B68" s="27" t="s">
        <v>99</v>
      </c>
      <c r="C68" s="28"/>
      <c r="D68" s="28" t="s">
        <v>21</v>
      </c>
      <c r="E68" s="28" t="s">
        <v>12</v>
      </c>
      <c r="F68" s="28"/>
      <c r="G68" s="28"/>
      <c r="H68" s="33">
        <f>H69</f>
        <v>0</v>
      </c>
      <c r="I68" s="40"/>
    </row>
    <row r="69" spans="1:9" s="5" customFormat="1" ht="54.75">
      <c r="A69" s="30"/>
      <c r="B69" s="1" t="s">
        <v>99</v>
      </c>
      <c r="C69" s="2"/>
      <c r="D69" s="2" t="s">
        <v>21</v>
      </c>
      <c r="E69" s="2" t="s">
        <v>12</v>
      </c>
      <c r="F69" s="2" t="s">
        <v>124</v>
      </c>
      <c r="G69" s="2"/>
      <c r="H69" s="3">
        <f>H70</f>
        <v>0</v>
      </c>
      <c r="I69" s="40"/>
    </row>
    <row r="70" spans="1:9" s="5" customFormat="1" ht="27">
      <c r="A70" s="30"/>
      <c r="B70" s="1" t="s">
        <v>107</v>
      </c>
      <c r="C70" s="2"/>
      <c r="D70" s="2" t="s">
        <v>21</v>
      </c>
      <c r="E70" s="2" t="s">
        <v>12</v>
      </c>
      <c r="F70" s="2" t="s">
        <v>124</v>
      </c>
      <c r="G70" s="2" t="s">
        <v>36</v>
      </c>
      <c r="H70" s="3">
        <v>0</v>
      </c>
      <c r="I70" s="40"/>
    </row>
    <row r="71" spans="1:9" s="5" customFormat="1" ht="41.25">
      <c r="A71" s="31">
        <v>7</v>
      </c>
      <c r="B71" s="27" t="s">
        <v>114</v>
      </c>
      <c r="C71" s="28"/>
      <c r="D71" s="28" t="s">
        <v>21</v>
      </c>
      <c r="E71" s="28" t="s">
        <v>12</v>
      </c>
      <c r="F71" s="28"/>
      <c r="G71" s="28"/>
      <c r="H71" s="33">
        <f>H72</f>
        <v>16709.1</v>
      </c>
      <c r="I71" s="40"/>
    </row>
    <row r="72" spans="1:9" s="5" customFormat="1" ht="82.5">
      <c r="A72" s="31"/>
      <c r="B72" s="1" t="s">
        <v>140</v>
      </c>
      <c r="C72" s="28"/>
      <c r="D72" s="2" t="s">
        <v>21</v>
      </c>
      <c r="E72" s="2" t="s">
        <v>12</v>
      </c>
      <c r="F72" s="2" t="s">
        <v>141</v>
      </c>
      <c r="G72" s="28"/>
      <c r="H72" s="3">
        <f>H73</f>
        <v>16709.1</v>
      </c>
      <c r="I72" s="40"/>
    </row>
    <row r="73" spans="1:9" s="5" customFormat="1" ht="27">
      <c r="A73" s="30"/>
      <c r="B73" s="1" t="s">
        <v>107</v>
      </c>
      <c r="C73" s="2"/>
      <c r="D73" s="2" t="s">
        <v>21</v>
      </c>
      <c r="E73" s="2" t="s">
        <v>12</v>
      </c>
      <c r="F73" s="2" t="s">
        <v>141</v>
      </c>
      <c r="G73" s="2" t="s">
        <v>36</v>
      </c>
      <c r="H73" s="3">
        <f>21700-4990.9</f>
        <v>16709.1</v>
      </c>
      <c r="I73" s="40"/>
    </row>
    <row r="74" spans="1:9" s="5" customFormat="1" ht="54.75">
      <c r="A74" s="31">
        <v>8</v>
      </c>
      <c r="B74" s="32" t="s">
        <v>125</v>
      </c>
      <c r="C74" s="28"/>
      <c r="D74" s="28" t="s">
        <v>24</v>
      </c>
      <c r="E74" s="28" t="s">
        <v>11</v>
      </c>
      <c r="F74" s="9"/>
      <c r="G74" s="28"/>
      <c r="H74" s="33">
        <f>H75+H77</f>
        <v>5303.8</v>
      </c>
      <c r="I74" s="40"/>
    </row>
    <row r="75" spans="1:9" s="5" customFormat="1" ht="54.75" hidden="1">
      <c r="A75" s="30"/>
      <c r="B75" s="6" t="s">
        <v>126</v>
      </c>
      <c r="C75" s="2"/>
      <c r="D75" s="2"/>
      <c r="E75" s="2"/>
      <c r="F75" s="2" t="s">
        <v>127</v>
      </c>
      <c r="G75" s="2"/>
      <c r="H75" s="3">
        <f>H76</f>
        <v>0</v>
      </c>
      <c r="I75" s="40"/>
    </row>
    <row r="76" spans="1:9" s="5" customFormat="1" ht="27" hidden="1">
      <c r="A76" s="30"/>
      <c r="B76" s="6" t="s">
        <v>107</v>
      </c>
      <c r="C76" s="2"/>
      <c r="D76" s="2" t="s">
        <v>24</v>
      </c>
      <c r="E76" s="2" t="s">
        <v>11</v>
      </c>
      <c r="F76" s="2" t="s">
        <v>127</v>
      </c>
      <c r="G76" s="2" t="s">
        <v>36</v>
      </c>
      <c r="H76" s="3">
        <f>3.8-3.8</f>
        <v>0</v>
      </c>
      <c r="I76" s="40"/>
    </row>
    <row r="77" spans="1:9" s="5" customFormat="1" ht="69">
      <c r="A77" s="30"/>
      <c r="B77" s="6" t="s">
        <v>128</v>
      </c>
      <c r="C77" s="2"/>
      <c r="D77" s="2" t="s">
        <v>24</v>
      </c>
      <c r="E77" s="2" t="s">
        <v>11</v>
      </c>
      <c r="F77" s="2" t="s">
        <v>129</v>
      </c>
      <c r="G77" s="2"/>
      <c r="H77" s="3">
        <f>H80+H78+H79</f>
        <v>5303.8</v>
      </c>
      <c r="I77" s="40"/>
    </row>
    <row r="78" spans="1:9" s="5" customFormat="1" ht="82.5">
      <c r="A78" s="31"/>
      <c r="B78" s="1" t="s">
        <v>130</v>
      </c>
      <c r="C78" s="28"/>
      <c r="D78" s="28"/>
      <c r="E78" s="28"/>
      <c r="F78" s="2" t="s">
        <v>129</v>
      </c>
      <c r="G78" s="2" t="s">
        <v>35</v>
      </c>
      <c r="H78" s="3">
        <f>223+2940+590-160</f>
        <v>3593</v>
      </c>
      <c r="I78" s="40"/>
    </row>
    <row r="79" spans="1:9" s="5" customFormat="1" ht="27">
      <c r="A79" s="31"/>
      <c r="B79" s="1" t="s">
        <v>107</v>
      </c>
      <c r="C79" s="28"/>
      <c r="D79" s="28"/>
      <c r="E79" s="28"/>
      <c r="F79" s="2" t="s">
        <v>129</v>
      </c>
      <c r="G79" s="2" t="s">
        <v>36</v>
      </c>
      <c r="H79" s="3">
        <f>85+400+400+300+500</f>
        <v>1685</v>
      </c>
      <c r="I79" s="40"/>
    </row>
    <row r="80" spans="1:9" s="5" customFormat="1" ht="13.5">
      <c r="A80" s="30"/>
      <c r="B80" s="1" t="s">
        <v>37</v>
      </c>
      <c r="C80" s="2"/>
      <c r="D80" s="2" t="s">
        <v>24</v>
      </c>
      <c r="E80" s="2" t="s">
        <v>11</v>
      </c>
      <c r="F80" s="2" t="s">
        <v>129</v>
      </c>
      <c r="G80" s="2" t="s">
        <v>38</v>
      </c>
      <c r="H80" s="3">
        <f>12+13.8</f>
        <v>25.8</v>
      </c>
      <c r="I80" s="40"/>
    </row>
    <row r="81" spans="1:9" s="5" customFormat="1" ht="63" customHeight="1">
      <c r="A81" s="30">
        <v>9</v>
      </c>
      <c r="B81" s="27" t="s">
        <v>134</v>
      </c>
      <c r="C81" s="28"/>
      <c r="D81" s="28" t="s">
        <v>21</v>
      </c>
      <c r="E81" s="28" t="s">
        <v>12</v>
      </c>
      <c r="F81" s="28"/>
      <c r="G81" s="28"/>
      <c r="H81" s="33">
        <f>H82</f>
        <v>3.8</v>
      </c>
      <c r="I81" s="40"/>
    </row>
    <row r="82" spans="1:9" s="5" customFormat="1" ht="54.75">
      <c r="A82" s="30"/>
      <c r="B82" s="1" t="s">
        <v>134</v>
      </c>
      <c r="C82" s="2"/>
      <c r="D82" s="2" t="s">
        <v>21</v>
      </c>
      <c r="E82" s="2" t="s">
        <v>12</v>
      </c>
      <c r="F82" s="2" t="s">
        <v>135</v>
      </c>
      <c r="G82" s="2"/>
      <c r="H82" s="3">
        <f>H83</f>
        <v>3.8</v>
      </c>
      <c r="I82" s="40"/>
    </row>
    <row r="83" spans="1:9" s="5" customFormat="1" ht="27">
      <c r="A83" s="30"/>
      <c r="B83" s="1" t="s">
        <v>107</v>
      </c>
      <c r="C83" s="2"/>
      <c r="D83" s="2" t="s">
        <v>21</v>
      </c>
      <c r="E83" s="2" t="s">
        <v>12</v>
      </c>
      <c r="F83" s="2" t="s">
        <v>135</v>
      </c>
      <c r="G83" s="2" t="s">
        <v>36</v>
      </c>
      <c r="H83" s="3">
        <v>3.8</v>
      </c>
      <c r="I83" s="40"/>
    </row>
    <row r="84" spans="1:9" s="5" customFormat="1" ht="13.5">
      <c r="A84" s="31">
        <v>10</v>
      </c>
      <c r="B84" s="27" t="s">
        <v>81</v>
      </c>
      <c r="C84" s="28">
        <v>992</v>
      </c>
      <c r="D84" s="28" t="s">
        <v>11</v>
      </c>
      <c r="E84" s="28" t="s">
        <v>14</v>
      </c>
      <c r="F84" s="28" t="s">
        <v>50</v>
      </c>
      <c r="G84" s="28"/>
      <c r="H84" s="33">
        <f>H85</f>
        <v>1080</v>
      </c>
      <c r="I84" s="40"/>
    </row>
    <row r="85" spans="1:9" s="5" customFormat="1" ht="54.75">
      <c r="A85" s="30"/>
      <c r="B85" s="1" t="s">
        <v>34</v>
      </c>
      <c r="C85" s="2">
        <v>992</v>
      </c>
      <c r="D85" s="2" t="s">
        <v>11</v>
      </c>
      <c r="E85" s="2" t="s">
        <v>14</v>
      </c>
      <c r="F85" s="2" t="s">
        <v>50</v>
      </c>
      <c r="G85" s="2" t="s">
        <v>35</v>
      </c>
      <c r="H85" s="3">
        <v>1080</v>
      </c>
      <c r="I85" s="40"/>
    </row>
    <row r="86" spans="1:9" s="5" customFormat="1" ht="28.5" customHeight="1">
      <c r="A86" s="31">
        <v>11</v>
      </c>
      <c r="B86" s="27" t="s">
        <v>40</v>
      </c>
      <c r="C86" s="28">
        <v>992</v>
      </c>
      <c r="D86" s="28" t="s">
        <v>11</v>
      </c>
      <c r="E86" s="28" t="s">
        <v>17</v>
      </c>
      <c r="F86" s="28" t="s">
        <v>54</v>
      </c>
      <c r="G86" s="28"/>
      <c r="H86" s="33">
        <f>H87</f>
        <v>500</v>
      </c>
      <c r="I86" s="40"/>
    </row>
    <row r="87" spans="1:9" s="5" customFormat="1" ht="13.5">
      <c r="A87" s="30"/>
      <c r="B87" s="1" t="s">
        <v>37</v>
      </c>
      <c r="C87" s="2">
        <v>992</v>
      </c>
      <c r="D87" s="2" t="s">
        <v>11</v>
      </c>
      <c r="E87" s="2" t="s">
        <v>17</v>
      </c>
      <c r="F87" s="2" t="s">
        <v>54</v>
      </c>
      <c r="G87" s="2" t="s">
        <v>38</v>
      </c>
      <c r="H87" s="3">
        <v>500</v>
      </c>
      <c r="I87" s="40"/>
    </row>
    <row r="88" spans="1:9" s="5" customFormat="1" ht="27">
      <c r="A88" s="31">
        <v>12</v>
      </c>
      <c r="B88" s="27" t="s">
        <v>57</v>
      </c>
      <c r="C88" s="28">
        <v>992</v>
      </c>
      <c r="D88" s="28" t="s">
        <v>11</v>
      </c>
      <c r="E88" s="28" t="s">
        <v>32</v>
      </c>
      <c r="F88" s="28" t="s">
        <v>56</v>
      </c>
      <c r="G88" s="28"/>
      <c r="H88" s="33">
        <f>H89</f>
        <v>395</v>
      </c>
      <c r="I88" s="40"/>
    </row>
    <row r="89" spans="1:9" s="5" customFormat="1" ht="27">
      <c r="A89" s="30"/>
      <c r="B89" s="1" t="s">
        <v>107</v>
      </c>
      <c r="C89" s="2">
        <v>992</v>
      </c>
      <c r="D89" s="2" t="s">
        <v>11</v>
      </c>
      <c r="E89" s="2" t="s">
        <v>32</v>
      </c>
      <c r="F89" s="2" t="s">
        <v>56</v>
      </c>
      <c r="G89" s="2" t="s">
        <v>36</v>
      </c>
      <c r="H89" s="3">
        <f>365+30</f>
        <v>395</v>
      </c>
      <c r="I89" s="40"/>
    </row>
    <row r="90" spans="1:10" s="5" customFormat="1" ht="27">
      <c r="A90" s="31">
        <v>13</v>
      </c>
      <c r="B90" s="27" t="s">
        <v>41</v>
      </c>
      <c r="C90" s="28">
        <v>992</v>
      </c>
      <c r="D90" s="28" t="s">
        <v>14</v>
      </c>
      <c r="E90" s="28" t="s">
        <v>12</v>
      </c>
      <c r="F90" s="28" t="s">
        <v>80</v>
      </c>
      <c r="G90" s="34"/>
      <c r="H90" s="33">
        <f>H91+H92</f>
        <v>736</v>
      </c>
      <c r="I90" s="40"/>
      <c r="J90" s="25"/>
    </row>
    <row r="91" spans="1:10" s="5" customFormat="1" ht="57" customHeight="1">
      <c r="A91" s="30"/>
      <c r="B91" s="1" t="s">
        <v>34</v>
      </c>
      <c r="C91" s="2">
        <v>992</v>
      </c>
      <c r="D91" s="2" t="s">
        <v>14</v>
      </c>
      <c r="E91" s="2" t="s">
        <v>12</v>
      </c>
      <c r="F91" s="2" t="s">
        <v>80</v>
      </c>
      <c r="G91" s="2">
        <v>100</v>
      </c>
      <c r="H91" s="3">
        <f>632+89-8.9</f>
        <v>712.1</v>
      </c>
      <c r="I91" s="40"/>
      <c r="J91" s="25"/>
    </row>
    <row r="92" spans="1:9" s="5" customFormat="1" ht="32.25" customHeight="1">
      <c r="A92" s="30"/>
      <c r="B92" s="1" t="s">
        <v>107</v>
      </c>
      <c r="C92" s="2">
        <v>992</v>
      </c>
      <c r="D92" s="2" t="s">
        <v>14</v>
      </c>
      <c r="E92" s="2" t="s">
        <v>12</v>
      </c>
      <c r="F92" s="2" t="s">
        <v>80</v>
      </c>
      <c r="G92" s="2">
        <v>200</v>
      </c>
      <c r="H92" s="3">
        <f>15+8.9</f>
        <v>23.9</v>
      </c>
      <c r="I92" s="40"/>
    </row>
    <row r="93" spans="1:9" s="5" customFormat="1" ht="21" customHeight="1">
      <c r="A93" s="31">
        <v>14</v>
      </c>
      <c r="B93" s="27" t="s">
        <v>83</v>
      </c>
      <c r="C93" s="28">
        <v>992</v>
      </c>
      <c r="D93" s="28" t="s">
        <v>11</v>
      </c>
      <c r="E93" s="28" t="s">
        <v>15</v>
      </c>
      <c r="F93" s="28" t="s">
        <v>52</v>
      </c>
      <c r="G93" s="28"/>
      <c r="H93" s="33">
        <f>H94+H95+H96</f>
        <v>7269.4</v>
      </c>
      <c r="I93" s="40"/>
    </row>
    <row r="94" spans="1:9" s="5" customFormat="1" ht="54.75">
      <c r="A94" s="30"/>
      <c r="B94" s="1" t="s">
        <v>34</v>
      </c>
      <c r="C94" s="2">
        <v>992</v>
      </c>
      <c r="D94" s="2" t="s">
        <v>11</v>
      </c>
      <c r="E94" s="2" t="s">
        <v>15</v>
      </c>
      <c r="F94" s="2" t="s">
        <v>52</v>
      </c>
      <c r="G94" s="2" t="s">
        <v>35</v>
      </c>
      <c r="H94" s="3">
        <v>7225</v>
      </c>
      <c r="I94" s="40"/>
    </row>
    <row r="95" spans="1:9" s="5" customFormat="1" ht="27">
      <c r="A95" s="30"/>
      <c r="B95" s="1" t="s">
        <v>107</v>
      </c>
      <c r="C95" s="2">
        <v>992</v>
      </c>
      <c r="D95" s="2" t="s">
        <v>11</v>
      </c>
      <c r="E95" s="2" t="s">
        <v>15</v>
      </c>
      <c r="F95" s="2" t="s">
        <v>52</v>
      </c>
      <c r="G95" s="2" t="s">
        <v>36</v>
      </c>
      <c r="H95" s="3">
        <v>26.4</v>
      </c>
      <c r="I95" s="40"/>
    </row>
    <row r="96" spans="1:9" s="5" customFormat="1" ht="19.5" customHeight="1">
      <c r="A96" s="30"/>
      <c r="B96" s="1" t="s">
        <v>37</v>
      </c>
      <c r="C96" s="2">
        <v>992</v>
      </c>
      <c r="D96" s="2" t="s">
        <v>11</v>
      </c>
      <c r="E96" s="2" t="s">
        <v>15</v>
      </c>
      <c r="F96" s="2" t="s">
        <v>52</v>
      </c>
      <c r="G96" s="2" t="s">
        <v>38</v>
      </c>
      <c r="H96" s="3">
        <v>18</v>
      </c>
      <c r="I96" s="40"/>
    </row>
    <row r="97" spans="1:9" s="5" customFormat="1" ht="27">
      <c r="A97" s="31">
        <v>15</v>
      </c>
      <c r="B97" s="27" t="s">
        <v>33</v>
      </c>
      <c r="C97" s="28">
        <v>992</v>
      </c>
      <c r="D97" s="28" t="s">
        <v>11</v>
      </c>
      <c r="E97" s="28" t="s">
        <v>15</v>
      </c>
      <c r="F97" s="28" t="s">
        <v>84</v>
      </c>
      <c r="G97" s="28"/>
      <c r="H97" s="33">
        <f>H98</f>
        <v>7.6</v>
      </c>
      <c r="I97" s="40"/>
    </row>
    <row r="98" spans="1:9" s="5" customFormat="1" ht="27">
      <c r="A98" s="30"/>
      <c r="B98" s="1" t="s">
        <v>107</v>
      </c>
      <c r="C98" s="2">
        <v>992</v>
      </c>
      <c r="D98" s="2" t="s">
        <v>11</v>
      </c>
      <c r="E98" s="2" t="s">
        <v>15</v>
      </c>
      <c r="F98" s="2" t="s">
        <v>84</v>
      </c>
      <c r="G98" s="2" t="s">
        <v>36</v>
      </c>
      <c r="H98" s="3">
        <v>7.6</v>
      </c>
      <c r="I98" s="40"/>
    </row>
    <row r="99" spans="1:9" s="5" customFormat="1" ht="27">
      <c r="A99" s="31">
        <v>16</v>
      </c>
      <c r="B99" s="27" t="s">
        <v>131</v>
      </c>
      <c r="C99" s="28">
        <v>992</v>
      </c>
      <c r="D99" s="28" t="s">
        <v>12</v>
      </c>
      <c r="E99" s="28" t="s">
        <v>19</v>
      </c>
      <c r="F99" s="28" t="s">
        <v>59</v>
      </c>
      <c r="G99" s="28"/>
      <c r="H99" s="33">
        <f>H100</f>
        <v>60</v>
      </c>
      <c r="I99" s="40"/>
    </row>
    <row r="100" spans="1:9" s="5" customFormat="1" ht="27">
      <c r="A100" s="30"/>
      <c r="B100" s="1" t="s">
        <v>107</v>
      </c>
      <c r="C100" s="2">
        <v>992</v>
      </c>
      <c r="D100" s="2" t="s">
        <v>12</v>
      </c>
      <c r="E100" s="2" t="s">
        <v>19</v>
      </c>
      <c r="F100" s="2" t="s">
        <v>59</v>
      </c>
      <c r="G100" s="2">
        <v>200</v>
      </c>
      <c r="H100" s="3">
        <f>320-220-40</f>
        <v>60</v>
      </c>
      <c r="I100" s="40">
        <v>-40</v>
      </c>
    </row>
    <row r="101" spans="1:9" s="5" customFormat="1" ht="13.5">
      <c r="A101" s="31">
        <v>17</v>
      </c>
      <c r="B101" s="27" t="s">
        <v>45</v>
      </c>
      <c r="C101" s="28">
        <v>992</v>
      </c>
      <c r="D101" s="28" t="s">
        <v>11</v>
      </c>
      <c r="E101" s="28" t="s">
        <v>20</v>
      </c>
      <c r="F101" s="28" t="s">
        <v>53</v>
      </c>
      <c r="G101" s="28"/>
      <c r="H101" s="33">
        <f>H102</f>
        <v>273</v>
      </c>
      <c r="I101" s="40"/>
    </row>
    <row r="102" spans="1:9" s="5" customFormat="1" ht="13.5">
      <c r="A102" s="30"/>
      <c r="B102" s="1" t="s">
        <v>46</v>
      </c>
      <c r="C102" s="2">
        <v>992</v>
      </c>
      <c r="D102" s="2" t="s">
        <v>11</v>
      </c>
      <c r="E102" s="2" t="s">
        <v>20</v>
      </c>
      <c r="F102" s="2" t="s">
        <v>53</v>
      </c>
      <c r="G102" s="2" t="s">
        <v>39</v>
      </c>
      <c r="H102" s="3">
        <f>438-165</f>
        <v>273</v>
      </c>
      <c r="I102" s="40"/>
    </row>
    <row r="103" spans="1:9" s="5" customFormat="1" ht="13.5">
      <c r="A103" s="31">
        <v>18</v>
      </c>
      <c r="B103" s="27" t="s">
        <v>132</v>
      </c>
      <c r="C103" s="28">
        <v>992</v>
      </c>
      <c r="D103" s="28" t="s">
        <v>11</v>
      </c>
      <c r="E103" s="28" t="s">
        <v>20</v>
      </c>
      <c r="F103" s="28" t="s">
        <v>133</v>
      </c>
      <c r="G103" s="28"/>
      <c r="H103" s="33">
        <f>H104</f>
        <v>165</v>
      </c>
      <c r="I103" s="40"/>
    </row>
    <row r="104" spans="1:9" s="5" customFormat="1" ht="13.5">
      <c r="A104" s="30"/>
      <c r="B104" s="1" t="s">
        <v>46</v>
      </c>
      <c r="C104" s="2">
        <v>992</v>
      </c>
      <c r="D104" s="2" t="s">
        <v>11</v>
      </c>
      <c r="E104" s="2" t="s">
        <v>20</v>
      </c>
      <c r="F104" s="2" t="s">
        <v>133</v>
      </c>
      <c r="G104" s="2" t="s">
        <v>39</v>
      </c>
      <c r="H104" s="3">
        <v>165</v>
      </c>
      <c r="I104" s="40"/>
    </row>
    <row r="105" spans="1:9" s="5" customFormat="1" ht="13.5">
      <c r="A105" s="31">
        <v>19</v>
      </c>
      <c r="B105" s="27" t="s">
        <v>22</v>
      </c>
      <c r="C105" s="28">
        <v>992</v>
      </c>
      <c r="D105" s="28" t="s">
        <v>21</v>
      </c>
      <c r="E105" s="28" t="s">
        <v>12</v>
      </c>
      <c r="F105" s="28" t="s">
        <v>65</v>
      </c>
      <c r="G105" s="28"/>
      <c r="H105" s="33">
        <f>H106</f>
        <v>5400</v>
      </c>
      <c r="I105" s="40"/>
    </row>
    <row r="106" spans="1:9" s="5" customFormat="1" ht="27">
      <c r="A106" s="30"/>
      <c r="B106" s="1" t="s">
        <v>107</v>
      </c>
      <c r="C106" s="2">
        <v>992</v>
      </c>
      <c r="D106" s="2" t="s">
        <v>21</v>
      </c>
      <c r="E106" s="2" t="s">
        <v>12</v>
      </c>
      <c r="F106" s="2" t="s">
        <v>65</v>
      </c>
      <c r="G106" s="2" t="s">
        <v>36</v>
      </c>
      <c r="H106" s="3">
        <f>5200+200</f>
        <v>5400</v>
      </c>
      <c r="I106" s="40"/>
    </row>
    <row r="107" spans="1:8" ht="13.5">
      <c r="A107" s="31">
        <v>20</v>
      </c>
      <c r="B107" s="27" t="s">
        <v>88</v>
      </c>
      <c r="C107" s="28">
        <v>992</v>
      </c>
      <c r="D107" s="28" t="s">
        <v>21</v>
      </c>
      <c r="E107" s="28" t="s">
        <v>12</v>
      </c>
      <c r="F107" s="28" t="s">
        <v>66</v>
      </c>
      <c r="G107" s="28"/>
      <c r="H107" s="33">
        <f>H108</f>
        <v>2923</v>
      </c>
    </row>
    <row r="108" spans="1:8" ht="27">
      <c r="A108" s="30"/>
      <c r="B108" s="1" t="s">
        <v>107</v>
      </c>
      <c r="C108" s="2">
        <v>992</v>
      </c>
      <c r="D108" s="2" t="s">
        <v>21</v>
      </c>
      <c r="E108" s="2" t="s">
        <v>12</v>
      </c>
      <c r="F108" s="2" t="s">
        <v>66</v>
      </c>
      <c r="G108" s="2" t="s">
        <v>36</v>
      </c>
      <c r="H108" s="3">
        <v>2923</v>
      </c>
    </row>
    <row r="109" spans="1:8" ht="13.5">
      <c r="A109" s="31">
        <v>21</v>
      </c>
      <c r="B109" s="27" t="s">
        <v>89</v>
      </c>
      <c r="C109" s="28">
        <v>992</v>
      </c>
      <c r="D109" s="28" t="s">
        <v>21</v>
      </c>
      <c r="E109" s="28" t="s">
        <v>12</v>
      </c>
      <c r="F109" s="28" t="s">
        <v>67</v>
      </c>
      <c r="G109" s="28"/>
      <c r="H109" s="33">
        <f>H110</f>
        <v>698</v>
      </c>
    </row>
    <row r="110" spans="1:8" ht="27">
      <c r="A110" s="30"/>
      <c r="B110" s="1" t="s">
        <v>107</v>
      </c>
      <c r="C110" s="2">
        <v>992</v>
      </c>
      <c r="D110" s="2" t="s">
        <v>21</v>
      </c>
      <c r="E110" s="2" t="s">
        <v>12</v>
      </c>
      <c r="F110" s="2" t="s">
        <v>67</v>
      </c>
      <c r="G110" s="2" t="s">
        <v>36</v>
      </c>
      <c r="H110" s="3">
        <f>460+238</f>
        <v>698</v>
      </c>
    </row>
    <row r="111" spans="1:8" ht="13.5">
      <c r="A111" s="31">
        <v>22</v>
      </c>
      <c r="B111" s="27" t="s">
        <v>23</v>
      </c>
      <c r="C111" s="28">
        <v>992</v>
      </c>
      <c r="D111" s="28" t="s">
        <v>21</v>
      </c>
      <c r="E111" s="28" t="s">
        <v>12</v>
      </c>
      <c r="F111" s="28" t="s">
        <v>68</v>
      </c>
      <c r="G111" s="28"/>
      <c r="H111" s="33">
        <f>H112+H113</f>
        <v>5611.6</v>
      </c>
    </row>
    <row r="112" spans="1:9" ht="27">
      <c r="A112" s="30"/>
      <c r="B112" s="1" t="s">
        <v>107</v>
      </c>
      <c r="C112" s="2">
        <v>992</v>
      </c>
      <c r="D112" s="2" t="s">
        <v>21</v>
      </c>
      <c r="E112" s="2" t="s">
        <v>12</v>
      </c>
      <c r="F112" s="2" t="s">
        <v>68</v>
      </c>
      <c r="G112" s="2" t="s">
        <v>36</v>
      </c>
      <c r="H112" s="3">
        <f>4853.4+2152.6-8.4-400-947-3-39</f>
        <v>5608.6</v>
      </c>
      <c r="I112" s="39">
        <v>-39</v>
      </c>
    </row>
    <row r="113" spans="1:8" ht="13.5">
      <c r="A113" s="30"/>
      <c r="B113" s="1" t="s">
        <v>37</v>
      </c>
      <c r="C113" s="2"/>
      <c r="D113" s="2"/>
      <c r="E113" s="2"/>
      <c r="F113" s="2" t="s">
        <v>68</v>
      </c>
      <c r="G113" s="2" t="s">
        <v>38</v>
      </c>
      <c r="H113" s="3">
        <v>3</v>
      </c>
    </row>
    <row r="114" spans="1:8" ht="13.5">
      <c r="A114" s="31">
        <v>23</v>
      </c>
      <c r="B114" s="27" t="s">
        <v>87</v>
      </c>
      <c r="C114" s="28">
        <v>992</v>
      </c>
      <c r="D114" s="28" t="s">
        <v>21</v>
      </c>
      <c r="E114" s="28" t="s">
        <v>14</v>
      </c>
      <c r="F114" s="28" t="s">
        <v>64</v>
      </c>
      <c r="G114" s="28"/>
      <c r="H114" s="33">
        <f>H115</f>
        <v>1452</v>
      </c>
    </row>
    <row r="115" spans="1:10" ht="27">
      <c r="A115" s="30"/>
      <c r="B115" s="1" t="s">
        <v>107</v>
      </c>
      <c r="C115" s="2">
        <v>992</v>
      </c>
      <c r="D115" s="2" t="s">
        <v>21</v>
      </c>
      <c r="E115" s="2" t="s">
        <v>14</v>
      </c>
      <c r="F115" s="2" t="s">
        <v>64</v>
      </c>
      <c r="G115" s="2" t="s">
        <v>36</v>
      </c>
      <c r="H115" s="3">
        <f>1152+200+100</f>
        <v>1452</v>
      </c>
      <c r="I115" s="39">
        <v>100</v>
      </c>
      <c r="J115" s="47"/>
    </row>
    <row r="116" spans="1:8" ht="13.5">
      <c r="A116" s="31">
        <v>24</v>
      </c>
      <c r="B116" s="27" t="s">
        <v>86</v>
      </c>
      <c r="C116" s="28">
        <v>992</v>
      </c>
      <c r="D116" s="28" t="s">
        <v>15</v>
      </c>
      <c r="E116" s="28" t="s">
        <v>21</v>
      </c>
      <c r="F116" s="28" t="s">
        <v>60</v>
      </c>
      <c r="G116" s="28"/>
      <c r="H116" s="33">
        <f>H117</f>
        <v>0</v>
      </c>
    </row>
    <row r="117" spans="1:9" ht="27">
      <c r="A117" s="30"/>
      <c r="B117" s="1" t="s">
        <v>107</v>
      </c>
      <c r="C117" s="2">
        <v>992</v>
      </c>
      <c r="D117" s="2" t="s">
        <v>15</v>
      </c>
      <c r="E117" s="2" t="s">
        <v>21</v>
      </c>
      <c r="F117" s="2" t="s">
        <v>60</v>
      </c>
      <c r="G117" s="2" t="s">
        <v>36</v>
      </c>
      <c r="H117" s="3">
        <v>0</v>
      </c>
      <c r="I117" s="39">
        <v>-41</v>
      </c>
    </row>
    <row r="118" spans="1:8" ht="36" customHeight="1">
      <c r="A118" s="31">
        <v>25</v>
      </c>
      <c r="B118" s="27" t="s">
        <v>47</v>
      </c>
      <c r="C118" s="28">
        <v>992</v>
      </c>
      <c r="D118" s="28" t="s">
        <v>11</v>
      </c>
      <c r="E118" s="28" t="s">
        <v>32</v>
      </c>
      <c r="F118" s="28" t="s">
        <v>55</v>
      </c>
      <c r="G118" s="28"/>
      <c r="H118" s="33">
        <f>H119</f>
        <v>0</v>
      </c>
    </row>
    <row r="119" spans="1:9" ht="27">
      <c r="A119" s="30"/>
      <c r="B119" s="1" t="s">
        <v>107</v>
      </c>
      <c r="C119" s="2">
        <v>992</v>
      </c>
      <c r="D119" s="2" t="s">
        <v>11</v>
      </c>
      <c r="E119" s="2" t="s">
        <v>32</v>
      </c>
      <c r="F119" s="2" t="s">
        <v>55</v>
      </c>
      <c r="G119" s="2" t="s">
        <v>36</v>
      </c>
      <c r="H119" s="3">
        <v>0</v>
      </c>
      <c r="I119" s="39">
        <v>-10</v>
      </c>
    </row>
    <row r="120" spans="1:8" ht="13.5">
      <c r="A120" s="31">
        <v>26</v>
      </c>
      <c r="B120" s="27" t="s">
        <v>44</v>
      </c>
      <c r="C120" s="28">
        <v>992</v>
      </c>
      <c r="D120" s="28" t="s">
        <v>19</v>
      </c>
      <c r="E120" s="28" t="s">
        <v>11</v>
      </c>
      <c r="F120" s="28" t="s">
        <v>69</v>
      </c>
      <c r="G120" s="28"/>
      <c r="H120" s="33">
        <f>H121</f>
        <v>321.7</v>
      </c>
    </row>
    <row r="121" spans="1:8" ht="20.25" customHeight="1">
      <c r="A121" s="30"/>
      <c r="B121" s="1" t="s">
        <v>97</v>
      </c>
      <c r="C121" s="2"/>
      <c r="D121" s="2" t="s">
        <v>19</v>
      </c>
      <c r="E121" s="2" t="s">
        <v>11</v>
      </c>
      <c r="F121" s="2" t="s">
        <v>69</v>
      </c>
      <c r="G121" s="2" t="s">
        <v>49</v>
      </c>
      <c r="H121" s="3">
        <f>305.3+16.4</f>
        <v>321.7</v>
      </c>
    </row>
    <row r="122" spans="1:8" ht="13.5">
      <c r="A122" s="31">
        <v>27</v>
      </c>
      <c r="B122" s="27" t="s">
        <v>42</v>
      </c>
      <c r="C122" s="28">
        <v>992</v>
      </c>
      <c r="D122" s="28" t="s">
        <v>21</v>
      </c>
      <c r="E122" s="28" t="s">
        <v>11</v>
      </c>
      <c r="F122" s="28" t="s">
        <v>63</v>
      </c>
      <c r="G122" s="28"/>
      <c r="H122" s="33">
        <f>H123</f>
        <v>20</v>
      </c>
    </row>
    <row r="123" spans="1:8" ht="27">
      <c r="A123" s="30"/>
      <c r="B123" s="1" t="s">
        <v>107</v>
      </c>
      <c r="C123" s="2">
        <v>992</v>
      </c>
      <c r="D123" s="2" t="s">
        <v>21</v>
      </c>
      <c r="E123" s="2" t="s">
        <v>11</v>
      </c>
      <c r="F123" s="2" t="s">
        <v>63</v>
      </c>
      <c r="G123" s="2" t="s">
        <v>36</v>
      </c>
      <c r="H123" s="3">
        <f>50-30</f>
        <v>20</v>
      </c>
    </row>
    <row r="124" spans="1:8" ht="33.75" customHeight="1">
      <c r="A124" s="31">
        <v>28</v>
      </c>
      <c r="B124" s="27" t="s">
        <v>82</v>
      </c>
      <c r="C124" s="28" t="s">
        <v>10</v>
      </c>
      <c r="D124" s="28" t="s">
        <v>11</v>
      </c>
      <c r="E124" s="28" t="s">
        <v>12</v>
      </c>
      <c r="F124" s="28" t="s">
        <v>51</v>
      </c>
      <c r="G124" s="27"/>
      <c r="H124" s="33">
        <f>H125</f>
        <v>220</v>
      </c>
    </row>
    <row r="125" spans="1:8" ht="54.75">
      <c r="A125" s="30"/>
      <c r="B125" s="1" t="s">
        <v>34</v>
      </c>
      <c r="C125" s="2" t="s">
        <v>10</v>
      </c>
      <c r="D125" s="2" t="s">
        <v>11</v>
      </c>
      <c r="E125" s="2" t="s">
        <v>12</v>
      </c>
      <c r="F125" s="2" t="s">
        <v>51</v>
      </c>
      <c r="G125" s="2" t="s">
        <v>35</v>
      </c>
      <c r="H125" s="3">
        <v>220</v>
      </c>
    </row>
    <row r="126" spans="1:10" ht="25.5" customHeight="1">
      <c r="A126" s="30">
        <v>29</v>
      </c>
      <c r="B126" s="4" t="s">
        <v>9</v>
      </c>
      <c r="C126" s="4"/>
      <c r="D126" s="4"/>
      <c r="E126" s="4"/>
      <c r="F126" s="24"/>
      <c r="G126" s="4"/>
      <c r="H126" s="3">
        <f>H17+H30+H49+H52+H59+H68+H71+H74+H84+H86+H88+H90+H93+H97+H99+H101+H105+H107+H109+H111+H116+H118+H120+H122+H124+H103+H81+H114</f>
        <v>115843.50000000001</v>
      </c>
      <c r="I126" s="39">
        <f>SUM(I17:I125)</f>
        <v>500</v>
      </c>
      <c r="J126" s="39">
        <f>SUM(J17:J125)</f>
        <v>0</v>
      </c>
    </row>
    <row r="127" spans="1:10" ht="13.5">
      <c r="A127" s="35"/>
      <c r="B127" s="5"/>
      <c r="C127" s="5"/>
      <c r="D127" s="5"/>
      <c r="E127" s="5"/>
      <c r="F127" s="19"/>
      <c r="G127" s="5"/>
      <c r="H127" s="25"/>
      <c r="J127" s="39"/>
    </row>
    <row r="128" spans="1:8" ht="13.5">
      <c r="A128" s="35"/>
      <c r="B128" s="12" t="s">
        <v>25</v>
      </c>
      <c r="C128" s="5"/>
      <c r="D128" s="5"/>
      <c r="E128" s="5"/>
      <c r="F128" s="19"/>
      <c r="G128" s="5"/>
      <c r="H128" s="43">
        <v>105597.3</v>
      </c>
    </row>
    <row r="129" spans="1:9" ht="13.5">
      <c r="A129" s="35"/>
      <c r="B129" s="12" t="s">
        <v>26</v>
      </c>
      <c r="C129" s="5"/>
      <c r="D129" s="5"/>
      <c r="E129" s="5"/>
      <c r="F129" s="19"/>
      <c r="G129" s="5"/>
      <c r="H129" s="5"/>
      <c r="I129" s="42"/>
    </row>
    <row r="130" spans="1:8" ht="13.5">
      <c r="A130" s="35"/>
      <c r="B130" s="12" t="s">
        <v>31</v>
      </c>
      <c r="C130" s="5"/>
      <c r="D130" s="20" t="s">
        <v>27</v>
      </c>
      <c r="E130" s="5"/>
      <c r="F130" s="19"/>
      <c r="G130" s="5"/>
      <c r="H130" s="13" t="s">
        <v>27</v>
      </c>
    </row>
    <row r="131" spans="1:8" ht="13.5">
      <c r="A131" s="5"/>
      <c r="B131" s="5"/>
      <c r="C131" s="5"/>
      <c r="D131" s="5"/>
      <c r="E131" s="5"/>
      <c r="F131" s="19"/>
      <c r="G131" s="5"/>
      <c r="H131" s="5"/>
    </row>
    <row r="132" spans="1:8" ht="13.5">
      <c r="A132" s="5"/>
      <c r="B132" s="5"/>
      <c r="C132" s="5"/>
      <c r="D132" s="5"/>
      <c r="E132" s="5"/>
      <c r="F132" s="19"/>
      <c r="G132" s="5"/>
      <c r="H132" s="5"/>
    </row>
    <row r="133" spans="1:8" ht="13.5">
      <c r="A133" s="5"/>
      <c r="B133" s="5"/>
      <c r="C133" s="5"/>
      <c r="D133" s="5"/>
      <c r="E133" s="5"/>
      <c r="F133" s="19"/>
      <c r="G133" s="5"/>
      <c r="H133" s="5"/>
    </row>
    <row r="134" spans="1:8" ht="13.5">
      <c r="A134" s="5"/>
      <c r="B134" s="5"/>
      <c r="C134" s="5"/>
      <c r="D134" s="5"/>
      <c r="E134" s="5"/>
      <c r="F134" s="19"/>
      <c r="G134" s="5"/>
      <c r="H134" s="5"/>
    </row>
    <row r="135" spans="1:8" ht="13.5">
      <c r="A135" s="5"/>
      <c r="B135" s="5"/>
      <c r="C135" s="5"/>
      <c r="D135" s="5"/>
      <c r="E135" s="5"/>
      <c r="F135" s="19"/>
      <c r="G135" s="5"/>
      <c r="H135" s="5"/>
    </row>
    <row r="136" spans="1:8" ht="13.5">
      <c r="A136" s="5"/>
      <c r="B136" s="5"/>
      <c r="C136" s="5"/>
      <c r="D136" s="5"/>
      <c r="E136" s="5"/>
      <c r="F136" s="19"/>
      <c r="G136" s="5"/>
      <c r="H136" s="5"/>
    </row>
    <row r="137" spans="1:8" ht="13.5">
      <c r="A137" s="5"/>
      <c r="B137" s="5"/>
      <c r="C137" s="5"/>
      <c r="D137" s="5"/>
      <c r="E137" s="5"/>
      <c r="F137" s="19"/>
      <c r="G137" s="5"/>
      <c r="H137" s="5"/>
    </row>
    <row r="138" spans="1:8" ht="13.5">
      <c r="A138" s="5"/>
      <c r="B138" s="5"/>
      <c r="C138" s="5"/>
      <c r="D138" s="5"/>
      <c r="E138" s="5"/>
      <c r="F138" s="19"/>
      <c r="G138" s="5"/>
      <c r="H138" s="5"/>
    </row>
    <row r="139" spans="2:7" ht="13.5">
      <c r="B139" s="5"/>
      <c r="C139" s="5"/>
      <c r="D139" s="5"/>
      <c r="E139" s="5"/>
      <c r="F139" s="19"/>
      <c r="G139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2021-10-01T12:40:08Z</cp:lastPrinted>
  <dcterms:created xsi:type="dcterms:W3CDTF">1996-10-08T23:32:33Z</dcterms:created>
  <dcterms:modified xsi:type="dcterms:W3CDTF">2021-10-01T12:40:12Z</dcterms:modified>
  <cp:category/>
  <cp:version/>
  <cp:contentType/>
  <cp:contentStatus/>
</cp:coreProperties>
</file>